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3" activeTab="1"/>
  </bookViews>
  <sheets>
    <sheet name="Презентация франшизы" sheetId="1" r:id="rId1"/>
    <sheet name="Расчет окупаемости" sheetId="2" r:id="rId2"/>
  </sheets>
  <definedNames/>
  <calcPr fullCalcOnLoad="1"/>
</workbook>
</file>

<file path=xl/sharedStrings.xml><?xml version="1.0" encoding="utf-8"?>
<sst xmlns="http://schemas.openxmlformats.org/spreadsheetml/2006/main" count="129" uniqueCount="128">
  <si>
    <t>Коэффициент средней оборачиваемости, мес.</t>
  </si>
  <si>
    <t>Окупаемость проекта, лет</t>
  </si>
  <si>
    <t>Презентация франшизы</t>
  </si>
  <si>
    <t>Порядок работы по организации магазина</t>
  </si>
  <si>
    <t>В чем преимущество наших предложений:</t>
  </si>
  <si>
    <t>О Компании ЭНКОР</t>
  </si>
  <si>
    <t>Рассмотрение заявки</t>
  </si>
  <si>
    <t>Мы предоставляем Вам право использовать наши бренды</t>
  </si>
  <si>
    <t>Первичная оценка регионального рынка и определение</t>
  </si>
  <si>
    <t>Компания Энкор создана в 1993 г. в г. Воронеже, где и находятся</t>
  </si>
  <si>
    <t>перспектив сотрудничества</t>
  </si>
  <si>
    <t>ее Центральный офис и Центральный склад по настоящее время.</t>
  </si>
  <si>
    <t>На нашем сайте мы рекламируем Вас как магазин сети ЭНКОР</t>
  </si>
  <si>
    <t>Компания работает в розничном и оптовом сегментах инструментального</t>
  </si>
  <si>
    <t>Подписание договора об открытии магазина</t>
  </si>
  <si>
    <t>рынка.</t>
  </si>
  <si>
    <t xml:space="preserve">Мы полностью обеспечиваем снабжение Специализированного </t>
  </si>
  <si>
    <t>согласование условий сотрудничества</t>
  </si>
  <si>
    <t>Инструментального Магазина всеми видами инструментов.</t>
  </si>
  <si>
    <t>определение модели магазина</t>
  </si>
  <si>
    <t>и обеспечивает 3 магазина наших Партнеров.</t>
  </si>
  <si>
    <t>согласование сроков и этапов работы</t>
  </si>
  <si>
    <t xml:space="preserve">В 2010 г. Компания открыла магазин cash&amp;carry для монтажников </t>
  </si>
  <si>
    <t>Вы получаете ВСЕ с Одного склада Одной машиной.</t>
  </si>
  <si>
    <t>сантехнического оборудования площадью 800м2.</t>
  </si>
  <si>
    <t>Вы уменьшаете Ваши вложения в складской запас.</t>
  </si>
  <si>
    <t>Разработка плана магазина, расчет номенклатуры торгового</t>
  </si>
  <si>
    <t>Кроме того, компания открыла 4 региональных представительства с</t>
  </si>
  <si>
    <t>оборудования</t>
  </si>
  <si>
    <t>оптовыми складами для ускорения доставки товаров в городах:</t>
  </si>
  <si>
    <t>Мы передаем Вам программное обеспечение для автоматизации</t>
  </si>
  <si>
    <t>Заказ и оплата Партнером торгового оборудования.</t>
  </si>
  <si>
    <t>Москва</t>
  </si>
  <si>
    <t>заказов. Вам не нужен менеджер по снабжению!</t>
  </si>
  <si>
    <t>Согласование ассортимента и определение товарного запаса</t>
  </si>
  <si>
    <t>торгового зала и склада</t>
  </si>
  <si>
    <t>Ростов-на-Дону</t>
  </si>
  <si>
    <t>Весь наш многолетний опыт управления магазинами мы передаем Вам.</t>
  </si>
  <si>
    <t>Вы получаете комплект инструкций, прописанные должностные обязанности</t>
  </si>
  <si>
    <t>продукции.</t>
  </si>
  <si>
    <t>персонала и прочее.</t>
  </si>
  <si>
    <t>Подготовка помещения магазина в соответствие с требованиями</t>
  </si>
  <si>
    <t>Компания владеет зарегистрированными торговыми марками ЭНКОР и</t>
  </si>
  <si>
    <t>Компании ЭНКОР к единому стандарту магазинов сети ЭНКОР</t>
  </si>
  <si>
    <t>КОРВЕТ.</t>
  </si>
  <si>
    <t>Мы учим Ваших сотрудников и следим за повышением их квалификации.</t>
  </si>
  <si>
    <t>Определение плана рекламной компании</t>
  </si>
  <si>
    <t>В розничном сегменте Компания имеет около 200 поставщиков, Оптовое</t>
  </si>
  <si>
    <t>Подбор и найм персонала</t>
  </si>
  <si>
    <t>подразделение Компании закупает продукцию примерно от 60 заводов.</t>
  </si>
  <si>
    <t>На базе Вашего магазина мы проводим демонстрации наших станков</t>
  </si>
  <si>
    <t>Обучение персонала. Возможно обучение персонала на</t>
  </si>
  <si>
    <t>и электроинструментов, а также организуем демонстрации инструментов</t>
  </si>
  <si>
    <t>базе Компании ЭНКОР</t>
  </si>
  <si>
    <t>Центральный сервисный центр Компании занимает площадь около 1000м2,</t>
  </si>
  <si>
    <t>других производителей.</t>
  </si>
  <si>
    <t>Заказ и оплата Партнером товара.</t>
  </si>
  <si>
    <t>число сотрудников достигает 35 человек. В месяц сервис-центр выполняет</t>
  </si>
  <si>
    <t xml:space="preserve">Монтаж торгового оборудования </t>
  </si>
  <si>
    <t xml:space="preserve">до 2000 ремонтов. </t>
  </si>
  <si>
    <t>Мы предлагаем Вам несколько моделей магазинов, в зависимости от</t>
  </si>
  <si>
    <t>Развеска товара на стендах с участием специалистов Компании</t>
  </si>
  <si>
    <t>площади магазина, которым Вы располагаете, и желаемой Вами</t>
  </si>
  <si>
    <t>ЭНКОР</t>
  </si>
  <si>
    <t>Для обслуживания станков КОРВЕТ и электроинструментов ЭНКОР создана</t>
  </si>
  <si>
    <t>специализации -</t>
  </si>
  <si>
    <t>специализированный инструментальный магазин</t>
  </si>
  <si>
    <t>Проведение рекламной компании к открытию магазина</t>
  </si>
  <si>
    <t>разветвленная сеть из 95  сервисных центров по всей стране.</t>
  </si>
  <si>
    <t xml:space="preserve">Оплата франшизы </t>
  </si>
  <si>
    <t>Магазин для монтажников сантехнического оборудования</t>
  </si>
  <si>
    <t>Открытие магазина</t>
  </si>
  <si>
    <t>Наше предложение</t>
  </si>
  <si>
    <t xml:space="preserve">Работа специалистов Компании ЭНКОР ( срок работы </t>
  </si>
  <si>
    <t>согласовывается индивидуально с каждым Партнером)</t>
  </si>
  <si>
    <t>Мы предлагаем Вам создать свой Собственный бизнес.</t>
  </si>
  <si>
    <t>Что требуется от Вас?</t>
  </si>
  <si>
    <t>Желание организовать свой бизнес.</t>
  </si>
  <si>
    <t>Наши обязательства:</t>
  </si>
  <si>
    <t>Создание магазина "под ключ"</t>
  </si>
  <si>
    <t>Снабжение магазина и дальнейшая поддержка деятельности.</t>
  </si>
  <si>
    <t>Санкт-Петербург</t>
  </si>
  <si>
    <t>Компания владеет 13 собственными инструментальными магазинами.</t>
  </si>
  <si>
    <t>Разработка рекламной кампании</t>
  </si>
  <si>
    <t>Создание дизайн-проекта внешнего и внутреннего оформления</t>
  </si>
  <si>
    <t>магазина.</t>
  </si>
  <si>
    <t>Обучение персонала</t>
  </si>
  <si>
    <t>Определение возможности продажи франшизы в конкретном населенном пункте</t>
  </si>
  <si>
    <t>Изучение плана магазина и его месторасположения.</t>
  </si>
  <si>
    <t>Оценка и обсуждение месторасположения магазина. Перспективы развития.</t>
  </si>
  <si>
    <t>Разработка дизайн-проекта, расчет стоимости рекламной кампании и</t>
  </si>
  <si>
    <t>Площадь магазина м2</t>
  </si>
  <si>
    <t xml:space="preserve">Товарный запас </t>
  </si>
  <si>
    <t xml:space="preserve">Товарный запас на полках </t>
  </si>
  <si>
    <t>Товарный запас на складе</t>
  </si>
  <si>
    <t>Итого товарный запас</t>
  </si>
  <si>
    <t>Торговое оборудование</t>
  </si>
  <si>
    <t>Реклама</t>
  </si>
  <si>
    <t>Итого прочих вложений</t>
  </si>
  <si>
    <t>Всего вложений в проект</t>
  </si>
  <si>
    <t>Средний оборот магазина в месяц</t>
  </si>
  <si>
    <t>Средняя торговая наценка, %</t>
  </si>
  <si>
    <t>Затраты на содержание магазина в мес.</t>
  </si>
  <si>
    <t>Аренда</t>
  </si>
  <si>
    <t>Коммунальные услуги</t>
  </si>
  <si>
    <t>Налоги на З/П</t>
  </si>
  <si>
    <t xml:space="preserve">Средняя численность персонала </t>
  </si>
  <si>
    <t>Средняя З/П персонала</t>
  </si>
  <si>
    <t>Итого З/П персонала</t>
  </si>
  <si>
    <t>Средняя ставка аренды</t>
  </si>
  <si>
    <t>ЕСН</t>
  </si>
  <si>
    <t>Итого Налоги на З/П</t>
  </si>
  <si>
    <t>Итого затрат</t>
  </si>
  <si>
    <t>Прибыль до налогообложения</t>
  </si>
  <si>
    <t>Итого чистая прибыль</t>
  </si>
  <si>
    <t>Прочие вложение в проект</t>
  </si>
  <si>
    <t xml:space="preserve">Прочие </t>
  </si>
  <si>
    <t>Валовой доход</t>
  </si>
  <si>
    <t>Подоходный налог</t>
  </si>
  <si>
    <t xml:space="preserve">Прочие затраты </t>
  </si>
  <si>
    <t>Сумма вложенний в проект</t>
  </si>
  <si>
    <t>Торговый оборот в мес.</t>
  </si>
  <si>
    <t>Доход в мес.</t>
  </si>
  <si>
    <t>Наличие денежных средств в размере от 2 млн. до 6 млн. рублей.</t>
  </si>
  <si>
    <t xml:space="preserve">Наличие помещения под магазин ( Собственное или арендованное). </t>
  </si>
  <si>
    <t>Паушальный взнос</t>
  </si>
  <si>
    <t>Налог  на прибыль</t>
  </si>
  <si>
    <t>ЭНКОР и КОРВЕТ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</si>
</sst>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_(* #,##0.0_);_(* \(#,##0.0\);_(* &quot;-&quot;??_);_(@_)"/>
    <numFmt numFmtId="182" formatCode="_(* #,##0_);_(* \(#,##0\);_(* &quot;-&quot;??_);_(@_)"/>
  </numFmts>
  <fonts count="4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82" fontId="0" fillId="0" borderId="0" xfId="60" applyNumberFormat="1" applyFont="1" applyAlignment="1">
      <alignment/>
    </xf>
    <xf numFmtId="182" fontId="2" fillId="0" borderId="0" xfId="60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/>
    </xf>
    <xf numFmtId="182" fontId="0" fillId="0" borderId="13" xfId="60" applyNumberFormat="1" applyFont="1" applyBorder="1" applyAlignment="1">
      <alignment/>
    </xf>
    <xf numFmtId="182" fontId="0" fillId="0" borderId="14" xfId="60" applyNumberFormat="1" applyFont="1" applyBorder="1" applyAlignment="1">
      <alignment/>
    </xf>
    <xf numFmtId="182" fontId="8" fillId="0" borderId="15" xfId="60" applyNumberFormat="1" applyFont="1" applyBorder="1" applyAlignment="1">
      <alignment/>
    </xf>
    <xf numFmtId="182" fontId="0" fillId="0" borderId="16" xfId="6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0" borderId="23" xfId="0" applyFont="1" applyBorder="1" applyAlignment="1">
      <alignment/>
    </xf>
    <xf numFmtId="0" fontId="10" fillId="33" borderId="23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0" fillId="0" borderId="24" xfId="0" applyBorder="1" applyAlignment="1">
      <alignment/>
    </xf>
    <xf numFmtId="0" fontId="8" fillId="33" borderId="25" xfId="0" applyFont="1" applyFill="1" applyBorder="1" applyAlignment="1">
      <alignment/>
    </xf>
    <xf numFmtId="0" fontId="10" fillId="34" borderId="26" xfId="0" applyFont="1" applyFill="1" applyBorder="1" applyAlignment="1">
      <alignment/>
    </xf>
    <xf numFmtId="182" fontId="10" fillId="34" borderId="27" xfId="60" applyNumberFormat="1" applyFont="1" applyFill="1" applyBorder="1" applyAlignment="1">
      <alignment/>
    </xf>
    <xf numFmtId="0" fontId="10" fillId="34" borderId="12" xfId="0" applyFont="1" applyFill="1" applyBorder="1" applyAlignment="1">
      <alignment/>
    </xf>
    <xf numFmtId="179" fontId="10" fillId="34" borderId="28" xfId="60" applyFont="1" applyFill="1" applyBorder="1" applyAlignment="1">
      <alignment/>
    </xf>
    <xf numFmtId="182" fontId="0" fillId="0" borderId="22" xfId="60" applyNumberFormat="1" applyFont="1" applyBorder="1" applyAlignment="1">
      <alignment/>
    </xf>
    <xf numFmtId="182" fontId="8" fillId="33" borderId="16" xfId="60" applyNumberFormat="1" applyFont="1" applyFill="1" applyBorder="1" applyAlignment="1">
      <alignment/>
    </xf>
    <xf numFmtId="182" fontId="8" fillId="33" borderId="22" xfId="60" applyNumberFormat="1" applyFont="1" applyFill="1" applyBorder="1" applyAlignment="1">
      <alignment/>
    </xf>
    <xf numFmtId="182" fontId="8" fillId="33" borderId="14" xfId="60" applyNumberFormat="1" applyFont="1" applyFill="1" applyBorder="1" applyAlignment="1">
      <alignment/>
    </xf>
    <xf numFmtId="182" fontId="10" fillId="35" borderId="21" xfId="60" applyNumberFormat="1" applyFont="1" applyFill="1" applyBorder="1" applyAlignment="1">
      <alignment/>
    </xf>
    <xf numFmtId="182" fontId="0" fillId="0" borderId="25" xfId="60" applyNumberFormat="1" applyFont="1" applyBorder="1" applyAlignment="1">
      <alignment/>
    </xf>
    <xf numFmtId="182" fontId="10" fillId="33" borderId="15" xfId="60" applyNumberFormat="1" applyFont="1" applyFill="1" applyBorder="1" applyAlignment="1">
      <alignment/>
    </xf>
    <xf numFmtId="9" fontId="8" fillId="33" borderId="29" xfId="0" applyNumberFormat="1" applyFont="1" applyFill="1" applyBorder="1" applyAlignment="1">
      <alignment/>
    </xf>
    <xf numFmtId="182" fontId="0" fillId="0" borderId="30" xfId="60" applyNumberFormat="1" applyFont="1" applyBorder="1" applyAlignment="1">
      <alignment/>
    </xf>
    <xf numFmtId="0" fontId="8" fillId="36" borderId="12" xfId="0" applyFont="1" applyFill="1" applyBorder="1" applyAlignment="1">
      <alignment/>
    </xf>
    <xf numFmtId="182" fontId="8" fillId="36" borderId="15" xfId="60" applyNumberFormat="1" applyFont="1" applyFill="1" applyBorder="1" applyAlignment="1">
      <alignment/>
    </xf>
    <xf numFmtId="182" fontId="8" fillId="36" borderId="15" xfId="60" applyNumberFormat="1" applyFont="1" applyFill="1" applyBorder="1" applyAlignment="1">
      <alignment horizontal="right"/>
    </xf>
    <xf numFmtId="0" fontId="8" fillId="36" borderId="23" xfId="0" applyFont="1" applyFill="1" applyBorder="1" applyAlignment="1">
      <alignment/>
    </xf>
    <xf numFmtId="182" fontId="8" fillId="36" borderId="21" xfId="60" applyNumberFormat="1" applyFont="1" applyFill="1" applyBorder="1" applyAlignment="1">
      <alignment/>
    </xf>
    <xf numFmtId="0" fontId="10" fillId="35" borderId="23" xfId="0" applyFont="1" applyFill="1" applyBorder="1" applyAlignment="1">
      <alignment/>
    </xf>
    <xf numFmtId="0" fontId="10" fillId="37" borderId="23" xfId="0" applyFont="1" applyFill="1" applyBorder="1" applyAlignment="1">
      <alignment/>
    </xf>
    <xf numFmtId="182" fontId="11" fillId="37" borderId="23" xfId="60" applyNumberFormat="1" applyFont="1" applyFill="1" applyBorder="1" applyAlignment="1">
      <alignment/>
    </xf>
    <xf numFmtId="182" fontId="10" fillId="37" borderId="21" xfId="60" applyNumberFormat="1" applyFont="1" applyFill="1" applyBorder="1" applyAlignment="1">
      <alignment/>
    </xf>
    <xf numFmtId="9" fontId="8" fillId="33" borderId="18" xfId="0" applyNumberFormat="1" applyFont="1" applyFill="1" applyBorder="1" applyAlignment="1">
      <alignment/>
    </xf>
    <xf numFmtId="0" fontId="0" fillId="0" borderId="12" xfId="0" applyBorder="1" applyAlignment="1">
      <alignment/>
    </xf>
    <xf numFmtId="182" fontId="0" fillId="0" borderId="15" xfId="60" applyNumberFormat="1" applyFont="1" applyBorder="1" applyAlignment="1">
      <alignment/>
    </xf>
    <xf numFmtId="0" fontId="0" fillId="38" borderId="15" xfId="0" applyFont="1" applyFill="1" applyBorder="1" applyAlignment="1">
      <alignment horizontal="left"/>
    </xf>
    <xf numFmtId="0" fontId="0" fillId="0" borderId="29" xfId="0" applyFont="1" applyBorder="1" applyAlignment="1">
      <alignment/>
    </xf>
    <xf numFmtId="182" fontId="0" fillId="35" borderId="15" xfId="60" applyNumberFormat="1" applyFont="1" applyFill="1" applyBorder="1" applyAlignment="1">
      <alignment horizontal="center"/>
    </xf>
    <xf numFmtId="182" fontId="0" fillId="38" borderId="15" xfId="60" applyNumberFormat="1" applyFont="1" applyFill="1" applyBorder="1" applyAlignment="1">
      <alignment horizontal="center"/>
    </xf>
    <xf numFmtId="182" fontId="10" fillId="34" borderId="18" xfId="60" applyNumberFormat="1" applyFont="1" applyFill="1" applyBorder="1" applyAlignment="1">
      <alignment/>
    </xf>
    <xf numFmtId="179" fontId="10" fillId="34" borderId="29" xfId="60" applyFont="1" applyFill="1" applyBorder="1" applyAlignment="1">
      <alignment/>
    </xf>
    <xf numFmtId="0" fontId="12" fillId="34" borderId="12" xfId="0" applyFont="1" applyFill="1" applyBorder="1" applyAlignment="1">
      <alignment horizontal="center"/>
    </xf>
    <xf numFmtId="0" fontId="12" fillId="34" borderId="31" xfId="0" applyFont="1" applyFill="1" applyBorder="1" applyAlignment="1">
      <alignment horizontal="center"/>
    </xf>
    <xf numFmtId="182" fontId="2" fillId="35" borderId="12" xfId="60" applyNumberFormat="1" applyFont="1" applyFill="1" applyBorder="1" applyAlignment="1">
      <alignment horizontal="center"/>
    </xf>
    <xf numFmtId="182" fontId="2" fillId="35" borderId="31" xfId="60" applyNumberFormat="1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9" fillId="35" borderId="31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2" fillId="33" borderId="12" xfId="0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12" fillId="37" borderId="12" xfId="0" applyFont="1" applyFill="1" applyBorder="1" applyAlignment="1">
      <alignment horizontal="center"/>
    </xf>
    <xf numFmtId="0" fontId="12" fillId="37" borderId="3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13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3.7109375" style="2" customWidth="1"/>
    <col min="2" max="10" width="9.140625" style="2" customWidth="1"/>
    <col min="11" max="11" width="4.00390625" style="2" customWidth="1"/>
    <col min="12" max="16384" width="9.140625" style="2" customWidth="1"/>
  </cols>
  <sheetData>
    <row r="2" ht="20.25">
      <c r="B2" s="1" t="s">
        <v>2</v>
      </c>
    </row>
    <row r="3" spans="10:11" ht="15.75">
      <c r="J3" s="4"/>
      <c r="K3" s="4"/>
    </row>
    <row r="4" ht="18">
      <c r="B4" s="3" t="s">
        <v>5</v>
      </c>
    </row>
    <row r="6" ht="15">
      <c r="B6" s="2" t="s">
        <v>9</v>
      </c>
    </row>
    <row r="7" ht="15">
      <c r="B7" s="2" t="s">
        <v>11</v>
      </c>
    </row>
    <row r="8" ht="15">
      <c r="B8" s="2" t="s">
        <v>13</v>
      </c>
    </row>
    <row r="9" ht="15">
      <c r="B9" s="2" t="s">
        <v>15</v>
      </c>
    </row>
    <row r="10" ht="15">
      <c r="B10" s="2" t="s">
        <v>82</v>
      </c>
    </row>
    <row r="11" ht="15">
      <c r="B11" s="2" t="s">
        <v>20</v>
      </c>
    </row>
    <row r="12" ht="15">
      <c r="B12" s="2" t="s">
        <v>22</v>
      </c>
    </row>
    <row r="13" ht="15">
      <c r="B13" s="2" t="s">
        <v>24</v>
      </c>
    </row>
    <row r="14" ht="15">
      <c r="B14" s="2" t="s">
        <v>27</v>
      </c>
    </row>
    <row r="15" ht="15">
      <c r="B15" s="2" t="s">
        <v>29</v>
      </c>
    </row>
    <row r="16" ht="15">
      <c r="H16" s="2" t="s">
        <v>32</v>
      </c>
    </row>
    <row r="17" ht="15">
      <c r="H17" s="2" t="s">
        <v>81</v>
      </c>
    </row>
    <row r="18" ht="15">
      <c r="H18" s="2" t="s">
        <v>36</v>
      </c>
    </row>
    <row r="21" ht="15">
      <c r="B21" s="2" t="s">
        <v>42</v>
      </c>
    </row>
    <row r="22" ht="15">
      <c r="B22" s="2" t="s">
        <v>44</v>
      </c>
    </row>
    <row r="23" ht="15">
      <c r="B23" s="2" t="s">
        <v>47</v>
      </c>
    </row>
    <row r="24" ht="15">
      <c r="B24" s="2" t="s">
        <v>49</v>
      </c>
    </row>
    <row r="26" ht="15">
      <c r="B26" s="2" t="s">
        <v>54</v>
      </c>
    </row>
    <row r="27" ht="15">
      <c r="B27" s="2" t="s">
        <v>57</v>
      </c>
    </row>
    <row r="28" ht="15">
      <c r="B28" s="2" t="s">
        <v>59</v>
      </c>
    </row>
    <row r="30" ht="15">
      <c r="B30" s="2" t="s">
        <v>64</v>
      </c>
    </row>
    <row r="31" ht="15">
      <c r="B31" s="2" t="s">
        <v>68</v>
      </c>
    </row>
    <row r="33" ht="18">
      <c r="B33" s="3" t="s">
        <v>72</v>
      </c>
    </row>
    <row r="35" ht="15.75">
      <c r="B35" s="4" t="s">
        <v>75</v>
      </c>
    </row>
    <row r="37" ht="15">
      <c r="B37" s="2" t="s">
        <v>76</v>
      </c>
    </row>
    <row r="38" ht="15">
      <c r="C38" s="2" t="s">
        <v>77</v>
      </c>
    </row>
    <row r="39" ht="15">
      <c r="C39" s="2" t="s">
        <v>123</v>
      </c>
    </row>
    <row r="40" ht="15">
      <c r="C40" s="2" t="s">
        <v>124</v>
      </c>
    </row>
    <row r="42" ht="15">
      <c r="B42" s="2" t="s">
        <v>78</v>
      </c>
    </row>
    <row r="43" ht="15">
      <c r="C43" s="2" t="s">
        <v>79</v>
      </c>
    </row>
    <row r="44" ht="15">
      <c r="C44" s="2" t="s">
        <v>83</v>
      </c>
    </row>
    <row r="45" ht="15">
      <c r="C45" s="2" t="s">
        <v>84</v>
      </c>
    </row>
    <row r="46" ht="15">
      <c r="C46" s="2" t="s">
        <v>85</v>
      </c>
    </row>
    <row r="47" ht="15">
      <c r="C47" s="2" t="s">
        <v>86</v>
      </c>
    </row>
    <row r="48" ht="15">
      <c r="C48" s="2" t="s">
        <v>80</v>
      </c>
    </row>
    <row r="50" ht="18">
      <c r="B50" s="3" t="s">
        <v>4</v>
      </c>
    </row>
    <row r="52" ht="15">
      <c r="B52" s="2" t="s">
        <v>7</v>
      </c>
    </row>
    <row r="53" ht="15">
      <c r="B53" s="2" t="s">
        <v>127</v>
      </c>
    </row>
    <row r="54" ht="15">
      <c r="B54" s="2" t="s">
        <v>12</v>
      </c>
    </row>
    <row r="56" ht="15">
      <c r="B56" s="2" t="s">
        <v>16</v>
      </c>
    </row>
    <row r="57" ht="15">
      <c r="B57" s="2" t="s">
        <v>18</v>
      </c>
    </row>
    <row r="59" ht="15">
      <c r="B59" s="2" t="s">
        <v>23</v>
      </c>
    </row>
    <row r="60" ht="15">
      <c r="B60" s="2" t="s">
        <v>25</v>
      </c>
    </row>
    <row r="62" ht="15">
      <c r="B62" s="2" t="s">
        <v>30</v>
      </c>
    </row>
    <row r="63" ht="15">
      <c r="B63" s="2" t="s">
        <v>33</v>
      </c>
    </row>
    <row r="65" ht="15">
      <c r="B65" s="2" t="s">
        <v>37</v>
      </c>
    </row>
    <row r="66" ht="15">
      <c r="B66" s="2" t="s">
        <v>38</v>
      </c>
    </row>
    <row r="67" ht="15">
      <c r="B67" s="2" t="s">
        <v>40</v>
      </c>
    </row>
    <row r="69" ht="15">
      <c r="B69" s="2" t="s">
        <v>45</v>
      </c>
    </row>
    <row r="71" ht="15">
      <c r="B71" s="2" t="s">
        <v>50</v>
      </c>
    </row>
    <row r="72" ht="15">
      <c r="B72" s="2" t="s">
        <v>52</v>
      </c>
    </row>
    <row r="73" ht="15">
      <c r="B73" s="2" t="s">
        <v>55</v>
      </c>
    </row>
    <row r="75" ht="15">
      <c r="B75" s="2" t="s">
        <v>60</v>
      </c>
    </row>
    <row r="76" ht="15">
      <c r="B76" s="2" t="s">
        <v>62</v>
      </c>
    </row>
    <row r="77" spans="2:4" ht="15.75">
      <c r="B77" s="2" t="s">
        <v>65</v>
      </c>
      <c r="D77" s="4" t="s">
        <v>66</v>
      </c>
    </row>
    <row r="78" ht="15.75">
      <c r="C78" s="4" t="s">
        <v>70</v>
      </c>
    </row>
    <row r="80" ht="18">
      <c r="B80" s="3" t="s">
        <v>3</v>
      </c>
    </row>
    <row r="82" ht="15">
      <c r="C82" s="2" t="s">
        <v>6</v>
      </c>
    </row>
    <row r="83" ht="15">
      <c r="C83" s="2" t="s">
        <v>87</v>
      </c>
    </row>
    <row r="84" ht="15">
      <c r="C84" s="2" t="s">
        <v>8</v>
      </c>
    </row>
    <row r="85" ht="15">
      <c r="C85" s="2" t="s">
        <v>10</v>
      </c>
    </row>
    <row r="86" ht="15">
      <c r="C86" s="2" t="s">
        <v>88</v>
      </c>
    </row>
    <row r="87" ht="15">
      <c r="C87" s="2" t="s">
        <v>89</v>
      </c>
    </row>
    <row r="88" spans="3:10" ht="15">
      <c r="C88" s="66" t="s">
        <v>69</v>
      </c>
      <c r="D88" s="66"/>
      <c r="E88" s="66"/>
      <c r="F88" s="66"/>
      <c r="G88" s="66"/>
      <c r="H88" s="66"/>
      <c r="I88" s="66"/>
      <c r="J88" s="66"/>
    </row>
    <row r="89" ht="15">
      <c r="C89" s="2" t="s">
        <v>14</v>
      </c>
    </row>
    <row r="90" spans="3:4" ht="15">
      <c r="C90" s="2">
        <v>1</v>
      </c>
      <c r="D90" s="2" t="s">
        <v>17</v>
      </c>
    </row>
    <row r="91" spans="3:4" ht="15">
      <c r="C91" s="2">
        <v>2</v>
      </c>
      <c r="D91" s="2" t="s">
        <v>19</v>
      </c>
    </row>
    <row r="92" spans="3:4" ht="15">
      <c r="C92" s="2">
        <v>3</v>
      </c>
      <c r="D92" s="2" t="s">
        <v>21</v>
      </c>
    </row>
    <row r="93" ht="15">
      <c r="C93" s="2" t="s">
        <v>26</v>
      </c>
    </row>
    <row r="94" ht="15">
      <c r="C94" s="2" t="s">
        <v>28</v>
      </c>
    </row>
    <row r="95" ht="15">
      <c r="C95" s="2" t="s">
        <v>31</v>
      </c>
    </row>
    <row r="96" ht="15">
      <c r="C96" s="2" t="s">
        <v>34</v>
      </c>
    </row>
    <row r="97" ht="15">
      <c r="C97" s="2" t="s">
        <v>35</v>
      </c>
    </row>
    <row r="98" ht="15">
      <c r="C98" s="2" t="s">
        <v>90</v>
      </c>
    </row>
    <row r="99" ht="15">
      <c r="C99" s="2" t="s">
        <v>39</v>
      </c>
    </row>
    <row r="100" ht="15">
      <c r="C100" s="2" t="s">
        <v>41</v>
      </c>
    </row>
    <row r="101" ht="15">
      <c r="C101" s="2" t="s">
        <v>43</v>
      </c>
    </row>
    <row r="102" ht="15">
      <c r="C102" s="2" t="s">
        <v>46</v>
      </c>
    </row>
    <row r="103" ht="15">
      <c r="C103" s="2" t="s">
        <v>48</v>
      </c>
    </row>
    <row r="104" ht="15">
      <c r="C104" s="2" t="s">
        <v>51</v>
      </c>
    </row>
    <row r="105" ht="15">
      <c r="C105" s="2" t="s">
        <v>53</v>
      </c>
    </row>
    <row r="106" ht="15">
      <c r="C106" s="2" t="s">
        <v>56</v>
      </c>
    </row>
    <row r="107" ht="15">
      <c r="C107" s="2" t="s">
        <v>58</v>
      </c>
    </row>
    <row r="108" ht="15">
      <c r="C108" s="2" t="s">
        <v>61</v>
      </c>
    </row>
    <row r="109" ht="15">
      <c r="C109" s="2" t="s">
        <v>63</v>
      </c>
    </row>
    <row r="110" ht="15">
      <c r="C110" s="2" t="s">
        <v>67</v>
      </c>
    </row>
    <row r="111" ht="15">
      <c r="C111" s="2" t="s">
        <v>71</v>
      </c>
    </row>
    <row r="112" ht="15">
      <c r="C112" s="2" t="s">
        <v>73</v>
      </c>
    </row>
    <row r="113" ht="15">
      <c r="C113" s="2" t="s">
        <v>74</v>
      </c>
    </row>
  </sheetData>
  <sheetProtection/>
  <mergeCells count="1">
    <mergeCell ref="C88:J88"/>
  </mergeCells>
  <printOptions/>
  <pageMargins left="0.19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0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41.7109375" style="0" customWidth="1"/>
    <col min="2" max="2" width="11.28125" style="14" customWidth="1"/>
    <col min="3" max="3" width="15.8515625" style="5" customWidth="1"/>
  </cols>
  <sheetData>
    <row r="2" ht="15.75" customHeight="1">
      <c r="C2" s="6"/>
    </row>
    <row r="3" ht="13.5" customHeight="1" thickBot="1"/>
    <row r="4" spans="1:3" ht="13.5" thickBot="1">
      <c r="A4" s="42" t="s">
        <v>91</v>
      </c>
      <c r="B4" s="43"/>
      <c r="C4" s="44">
        <v>100</v>
      </c>
    </row>
    <row r="5" spans="1:3" ht="15" customHeight="1" thickBot="1">
      <c r="A5" s="45" t="s">
        <v>106</v>
      </c>
      <c r="B5" s="46"/>
      <c r="C5" s="44">
        <v>3</v>
      </c>
    </row>
    <row r="6" spans="1:3" ht="21" customHeight="1" thickBot="1">
      <c r="A6" s="62" t="s">
        <v>120</v>
      </c>
      <c r="B6" s="63"/>
      <c r="C6" s="63"/>
    </row>
    <row r="7" spans="1:3" ht="13.5" thickBot="1">
      <c r="A7" s="64" t="s">
        <v>92</v>
      </c>
      <c r="B7" s="65"/>
      <c r="C7" s="65"/>
    </row>
    <row r="8" spans="1:3" ht="12.75">
      <c r="A8" s="16" t="s">
        <v>93</v>
      </c>
      <c r="B8" s="21"/>
      <c r="C8" s="10">
        <v>2500000</v>
      </c>
    </row>
    <row r="9" spans="1:3" ht="13.5" thickBot="1">
      <c r="A9" s="17" t="s">
        <v>94</v>
      </c>
      <c r="B9" s="22"/>
      <c r="C9" s="11">
        <v>500000</v>
      </c>
    </row>
    <row r="10" spans="1:3" ht="13.5" thickBot="1">
      <c r="A10" s="24" t="s">
        <v>95</v>
      </c>
      <c r="B10" s="20"/>
      <c r="C10" s="12">
        <f>C8+C9</f>
        <v>3000000</v>
      </c>
    </row>
    <row r="11" spans="1:3" ht="13.5" thickBot="1">
      <c r="A11" s="64" t="s">
        <v>115</v>
      </c>
      <c r="B11" s="65"/>
      <c r="C11" s="65"/>
    </row>
    <row r="12" spans="1:3" ht="13.5" thickBot="1">
      <c r="A12" s="54" t="s">
        <v>125</v>
      </c>
      <c r="B12" s="56"/>
      <c r="C12" s="57">
        <v>300000</v>
      </c>
    </row>
    <row r="13" spans="1:3" ht="12.75">
      <c r="A13" s="16" t="s">
        <v>96</v>
      </c>
      <c r="B13" s="34">
        <v>2000</v>
      </c>
      <c r="C13" s="10">
        <f>C4*B13</f>
        <v>200000</v>
      </c>
    </row>
    <row r="14" spans="1:3" ht="12.75">
      <c r="A14" s="18" t="s">
        <v>97</v>
      </c>
      <c r="B14" s="35">
        <v>400</v>
      </c>
      <c r="C14" s="33">
        <f>C4*B14</f>
        <v>40000</v>
      </c>
    </row>
    <row r="15" spans="1:3" ht="13.5" thickBot="1">
      <c r="A15" s="17" t="s">
        <v>116</v>
      </c>
      <c r="B15" s="36">
        <v>400</v>
      </c>
      <c r="C15" s="11">
        <f>C4*B15</f>
        <v>40000</v>
      </c>
    </row>
    <row r="16" spans="1:3" ht="13.5" thickBot="1">
      <c r="A16" s="9" t="s">
        <v>98</v>
      </c>
      <c r="B16" s="19"/>
      <c r="C16" s="12">
        <f>SUM(C12:C15)</f>
        <v>580000</v>
      </c>
    </row>
    <row r="17" spans="1:3" ht="15.75" thickBot="1">
      <c r="A17" s="47" t="s">
        <v>99</v>
      </c>
      <c r="B17" s="37"/>
      <c r="C17" s="37">
        <f>C10+C16</f>
        <v>3580000</v>
      </c>
    </row>
    <row r="18" spans="1:3" ht="21.75" customHeight="1" thickBot="1">
      <c r="A18" s="67" t="s">
        <v>121</v>
      </c>
      <c r="B18" s="68"/>
      <c r="C18" s="68"/>
    </row>
    <row r="19" spans="1:3" ht="12.75">
      <c r="A19" s="16" t="s">
        <v>0</v>
      </c>
      <c r="B19" s="34"/>
      <c r="C19" s="13">
        <v>2</v>
      </c>
    </row>
    <row r="20" spans="1:3" ht="13.5" thickBot="1">
      <c r="A20" s="18" t="s">
        <v>101</v>
      </c>
      <c r="B20" s="35"/>
      <c r="C20" s="33">
        <v>34</v>
      </c>
    </row>
    <row r="21" spans="1:3" ht="15.75" thickBot="1">
      <c r="A21" s="25" t="s">
        <v>100</v>
      </c>
      <c r="B21" s="26"/>
      <c r="C21" s="39">
        <f>C10/C19*((C20+100)/100)</f>
        <v>2010000.0000000002</v>
      </c>
    </row>
    <row r="22" spans="1:3" ht="15.75" thickBot="1">
      <c r="A22" s="25" t="s">
        <v>117</v>
      </c>
      <c r="B22" s="26"/>
      <c r="C22" s="39">
        <f>(C21*C20)/(C20+100)</f>
        <v>510000.0000000001</v>
      </c>
    </row>
    <row r="23" spans="1:3" ht="21.75" customHeight="1" thickBot="1">
      <c r="A23" s="69" t="s">
        <v>102</v>
      </c>
      <c r="B23" s="70"/>
      <c r="C23" s="70"/>
    </row>
    <row r="24" spans="1:3" ht="12.75">
      <c r="A24" s="7" t="s">
        <v>109</v>
      </c>
      <c r="B24" s="21"/>
      <c r="C24" s="10">
        <v>600</v>
      </c>
    </row>
    <row r="25" spans="1:3" ht="12.75">
      <c r="A25" s="15" t="s">
        <v>103</v>
      </c>
      <c r="B25" s="23">
        <v>500</v>
      </c>
      <c r="C25" s="33">
        <f>C24*C4</f>
        <v>60000</v>
      </c>
    </row>
    <row r="26" spans="1:3" ht="12.75">
      <c r="A26" s="15" t="s">
        <v>104</v>
      </c>
      <c r="B26" s="23">
        <v>100</v>
      </c>
      <c r="C26" s="33">
        <f>C4*100</f>
        <v>10000</v>
      </c>
    </row>
    <row r="27" spans="1:3" ht="13.5" thickBot="1">
      <c r="A27" s="8" t="s">
        <v>97</v>
      </c>
      <c r="B27" s="22">
        <v>60</v>
      </c>
      <c r="C27" s="11">
        <f>C4*60</f>
        <v>6000</v>
      </c>
    </row>
    <row r="28" spans="1:3" ht="13.5" thickBot="1">
      <c r="A28" s="52" t="s">
        <v>107</v>
      </c>
      <c r="B28" s="19"/>
      <c r="C28" s="53">
        <v>20000</v>
      </c>
    </row>
    <row r="29" spans="1:3" ht="13.5" thickBot="1">
      <c r="A29" s="27" t="s">
        <v>108</v>
      </c>
      <c r="B29" s="28">
        <v>20000</v>
      </c>
      <c r="C29" s="38">
        <f>C5*C28</f>
        <v>60000</v>
      </c>
    </row>
    <row r="30" spans="1:3" ht="13.5" thickBot="1">
      <c r="A30" s="52" t="s">
        <v>105</v>
      </c>
      <c r="B30" s="19"/>
      <c r="C30" s="53"/>
    </row>
    <row r="31" spans="1:3" ht="12.75">
      <c r="A31" s="7" t="s">
        <v>118</v>
      </c>
      <c r="B31" s="21">
        <v>0.13</v>
      </c>
      <c r="C31" s="13">
        <f>C29*13/100</f>
        <v>7800</v>
      </c>
    </row>
    <row r="32" spans="1:3" ht="12.75">
      <c r="A32" s="15" t="s">
        <v>110</v>
      </c>
      <c r="B32" s="23">
        <v>0.26</v>
      </c>
      <c r="C32" s="33">
        <f>C29*26/100</f>
        <v>15600</v>
      </c>
    </row>
    <row r="33" spans="1:3" ht="12.75">
      <c r="A33" s="15" t="s">
        <v>111</v>
      </c>
      <c r="B33" s="23"/>
      <c r="C33" s="33">
        <f>C32+C31</f>
        <v>23400</v>
      </c>
    </row>
    <row r="34" spans="1:3" ht="13.5" thickBot="1">
      <c r="A34" s="15" t="s">
        <v>119</v>
      </c>
      <c r="B34" s="23">
        <v>100</v>
      </c>
      <c r="C34" s="33">
        <f>C4*100</f>
        <v>10000</v>
      </c>
    </row>
    <row r="35" spans="1:3" ht="15.75" thickBot="1">
      <c r="A35" s="48" t="s">
        <v>112</v>
      </c>
      <c r="B35" s="49"/>
      <c r="C35" s="50">
        <f>C25+C26+C27+C29+C31+C32+C33+C34</f>
        <v>192800</v>
      </c>
    </row>
    <row r="36" spans="1:3" ht="21.75" customHeight="1" thickBot="1">
      <c r="A36" s="60" t="s">
        <v>122</v>
      </c>
      <c r="B36" s="61"/>
      <c r="C36" s="61"/>
    </row>
    <row r="37" spans="1:3" ht="12.75">
      <c r="A37" s="16" t="s">
        <v>113</v>
      </c>
      <c r="B37" s="51"/>
      <c r="C37" s="13">
        <f>C22-C35</f>
        <v>317200.0000000001</v>
      </c>
    </row>
    <row r="38" spans="1:3" ht="13.5" thickBot="1">
      <c r="A38" s="55" t="s">
        <v>126</v>
      </c>
      <c r="B38" s="40"/>
      <c r="C38" s="41">
        <f>(C22-C35)/100*6</f>
        <v>19032.000000000007</v>
      </c>
    </row>
    <row r="39" spans="1:3" ht="15.75" thickBot="1">
      <c r="A39" s="29" t="s">
        <v>114</v>
      </c>
      <c r="B39" s="58"/>
      <c r="C39" s="30">
        <f>C37-C38</f>
        <v>298168.0000000001</v>
      </c>
    </row>
    <row r="40" spans="1:3" ht="15.75" thickBot="1">
      <c r="A40" s="31" t="s">
        <v>1</v>
      </c>
      <c r="B40" s="59"/>
      <c r="C40" s="32">
        <f>C17/(C39*12)</f>
        <v>1.0005544972409286</v>
      </c>
    </row>
  </sheetData>
  <sheetProtection/>
  <mergeCells count="6">
    <mergeCell ref="A36:C36"/>
    <mergeCell ref="A6:C6"/>
    <mergeCell ref="A7:C7"/>
    <mergeCell ref="A11:C11"/>
    <mergeCell ref="A18:C18"/>
    <mergeCell ref="A23:C23"/>
  </mergeCells>
  <printOptions/>
  <pageMargins left="0.75" right="0.75" top="0.17" bottom="0.1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Косицкий </cp:lastModifiedBy>
  <cp:lastPrinted>2010-11-05T14:46:12Z</cp:lastPrinted>
  <dcterms:created xsi:type="dcterms:W3CDTF">1996-10-08T23:32:33Z</dcterms:created>
  <dcterms:modified xsi:type="dcterms:W3CDTF">2014-11-27T12:02:02Z</dcterms:modified>
  <cp:category/>
  <cp:version/>
  <cp:contentType/>
  <cp:contentStatus/>
</cp:coreProperties>
</file>